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AI\"/>
    </mc:Choice>
  </mc:AlternateContent>
  <xr:revisionPtr revIDLastSave="0" documentId="13_ncr:1_{6C424734-72E8-4697-B780-819A4D76171F}" xr6:coauthVersionLast="47" xr6:coauthVersionMax="47" xr10:uidLastSave="{00000000-0000-0000-0000-000000000000}"/>
  <bookViews>
    <workbookView xWindow="-96" yWindow="-96" windowWidth="23232" windowHeight="12552" xr2:uid="{00000000-000D-0000-FFFF-FFFF00000000}"/>
  </bookViews>
  <sheets>
    <sheet name="Price per unit v Density"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1" l="1"/>
  <c r="D28" i="1" s="1"/>
  <c r="D27" i="1" l="1"/>
  <c r="I10" i="1"/>
  <c r="I21" i="1" s="1"/>
  <c r="H10" i="1"/>
  <c r="H21" i="1" s="1"/>
  <c r="D36" i="1" s="1"/>
  <c r="G10" i="1"/>
  <c r="G21" i="1" s="1"/>
  <c r="F10" i="1"/>
  <c r="F21" i="1" s="1"/>
  <c r="E10" i="1"/>
  <c r="E21" i="1" s="1"/>
  <c r="D33" i="1" s="1"/>
  <c r="D10" i="1"/>
  <c r="D21" i="1" s="1"/>
  <c r="C10" i="1"/>
  <c r="C21" i="1" s="1"/>
  <c r="D34" i="1" l="1"/>
  <c r="D37" i="1"/>
  <c r="D31" i="1"/>
  <c r="D35" i="1"/>
  <c r="D32" i="1"/>
  <c r="C9" i="1" l="1"/>
  <c r="C7" i="1"/>
  <c r="C22" i="1" s="1"/>
  <c r="D9" i="1"/>
  <c r="D7" i="1"/>
  <c r="E9" i="1"/>
  <c r="E7" i="1"/>
  <c r="E22" i="1" l="1"/>
  <c r="E23" i="1" s="1"/>
  <c r="C31" i="1"/>
  <c r="C23" i="1"/>
  <c r="D22" i="1"/>
  <c r="D23" i="1" s="1"/>
  <c r="C32" i="1"/>
  <c r="C33" i="1"/>
  <c r="F9" i="1"/>
  <c r="F7" i="1"/>
  <c r="F22" i="1" l="1"/>
  <c r="F23" i="1" s="1"/>
  <c r="C34" i="1"/>
  <c r="G9" i="1"/>
  <c r="G7" i="1"/>
  <c r="C35" i="1" l="1"/>
  <c r="G22" i="1"/>
  <c r="G23" i="1"/>
  <c r="H9" i="1"/>
  <c r="H7" i="1"/>
  <c r="C36" i="1" l="1"/>
  <c r="H22" i="1"/>
  <c r="H23" i="1"/>
  <c r="I9" i="1"/>
  <c r="I7" i="1"/>
  <c r="C37" i="1" l="1"/>
  <c r="D26" i="1" s="1"/>
  <c r="I22" i="1"/>
  <c r="I2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gary</author>
  </authors>
  <commentList>
    <comment ref="H15" authorId="0" shapeId="0" xr:uid="{D3298D4C-E1EE-4378-9B01-8FD2B0F4A145}">
      <text>
        <r>
          <rPr>
            <b/>
            <sz val="9"/>
            <color indexed="81"/>
            <rFont val="Tahoma"/>
            <family val="2"/>
          </rPr>
          <t>Values are rising .5% per month. Largest increase for this sale which occurred longest time in the past.</t>
        </r>
      </text>
    </comment>
    <comment ref="H21" authorId="0" shapeId="0" xr:uid="{2D1B1B42-6517-46DE-B169-61B322E8B91A}">
      <text>
        <r>
          <rPr>
            <b/>
            <sz val="9"/>
            <color indexed="81"/>
            <rFont val="Tahoma"/>
            <family val="2"/>
          </rPr>
          <t xml:space="preserve">highest because density is lowest and likely results in higher rents and possibly exess land and lower construction costs </t>
        </r>
      </text>
    </comment>
    <comment ref="I21" authorId="0" shapeId="0" xr:uid="{DEECC97F-6035-41D6-A66B-0E3AFA07745E}">
      <text>
        <r>
          <rPr>
            <b/>
            <sz val="9"/>
            <color indexed="81"/>
            <rFont val="Tahoma"/>
            <family val="2"/>
          </rPr>
          <t>lowest because density is highest which likely results in higher construction costs and lower rents.</t>
        </r>
      </text>
    </comment>
    <comment ref="C22" authorId="0" shapeId="0" xr:uid="{42589B76-C6D7-4B66-A0B3-C152C6B03E81}">
      <text>
        <r>
          <rPr>
            <b/>
            <sz val="9"/>
            <color indexed="81"/>
            <rFont val="Tahoma"/>
            <family val="2"/>
          </rPr>
          <t>These ratios are calculated after graphical analysis is completed and equals Value per unit indicated for the subject property at its density per log equation / Value per unit for the comparable sale at its density per log equation. 
29,278/(-15517.73ln(12)+72302.10) = 29,278/33,742 = .86770</t>
        </r>
      </text>
    </comment>
    <comment ref="D27" authorId="0" shapeId="0" xr:uid="{B71DE533-CBE9-40A0-8892-04558FEF93CD}">
      <text>
        <r>
          <rPr>
            <b/>
            <sz val="9"/>
            <color indexed="81"/>
            <rFont val="Tahoma"/>
            <charset val="1"/>
          </rPr>
          <t>Note: this amount based on formula as shown in Power chart, but is not rounded to the same decimal points behind the number. If you go out 20 decimal points, the value goes down about $33 per unit.</t>
        </r>
      </text>
    </comment>
  </commentList>
</comments>
</file>

<file path=xl/sharedStrings.xml><?xml version="1.0" encoding="utf-8"?>
<sst xmlns="http://schemas.openxmlformats.org/spreadsheetml/2006/main" count="56" uniqueCount="49">
  <si>
    <t>Land Sale Adjustment Grid</t>
  </si>
  <si>
    <t>Sale 1</t>
  </si>
  <si>
    <t>Sale 2</t>
  </si>
  <si>
    <t>Sale 3</t>
  </si>
  <si>
    <t>Sale 4</t>
  </si>
  <si>
    <t>Sale 5</t>
  </si>
  <si>
    <t>Sale 6</t>
  </si>
  <si>
    <t>Sale 7</t>
  </si>
  <si>
    <t>Location</t>
  </si>
  <si>
    <t>Sale date (months ago)</t>
  </si>
  <si>
    <t>10 months</t>
  </si>
  <si>
    <t>22 months</t>
  </si>
  <si>
    <t>32 months</t>
  </si>
  <si>
    <t>16 months</t>
  </si>
  <si>
    <t>18 months</t>
  </si>
  <si>
    <t>36 months</t>
  </si>
  <si>
    <t>2 months</t>
  </si>
  <si>
    <t>Size (acres)</t>
  </si>
  <si>
    <t>Allowable units</t>
  </si>
  <si>
    <t>Density (units/acre)</t>
  </si>
  <si>
    <t>Price</t>
  </si>
  <si>
    <t>Price/sq. ft.</t>
  </si>
  <si>
    <t>Price/unit</t>
  </si>
  <si>
    <t>Property rights</t>
  </si>
  <si>
    <t>Financing terms</t>
  </si>
  <si>
    <t>Conditions of sale</t>
  </si>
  <si>
    <t>Market conditions</t>
  </si>
  <si>
    <t>Density</t>
  </si>
  <si>
    <t>Subject by comparison</t>
  </si>
  <si>
    <t>Sale</t>
  </si>
  <si>
    <t>Subject Property</t>
  </si>
  <si>
    <t>Current</t>
  </si>
  <si>
    <t>Transaction Adjustments (assume these are given)</t>
  </si>
  <si>
    <t>Property Adjustments (assume these are given)</t>
  </si>
  <si>
    <t>Excel Steps:</t>
  </si>
  <si>
    <t>Density adjustment per regression analysis</t>
  </si>
  <si>
    <t xml:space="preserve">click on trendline, trendline options and change to another format </t>
  </si>
  <si>
    <t>double click on line to change the curve to "power"</t>
  </si>
  <si>
    <t>Intermediate price/unit</t>
  </si>
  <si>
    <t>Other (not specified)</t>
  </si>
  <si>
    <t>HP12c steps: 16 g LN (calc reads 2.7726), -15518 x (calc reads -43,025, 72,302 + (calc reads 29,277)</t>
  </si>
  <si>
    <t>Intermediate Price/Unit</t>
  </si>
  <si>
    <t>Subject (judgment as read from log graph)</t>
  </si>
  <si>
    <t>Subject per Power formula (lower R^2 than log)</t>
  </si>
  <si>
    <t>Subject per Logarithmic formula (highest "R^2")</t>
  </si>
  <si>
    <t>Case Study: Demonstrating the adjustment for density</t>
  </si>
  <si>
    <t>Subject per Excel's Trend formula (i.e., just straight-line based)</t>
  </si>
  <si>
    <t>highlight data range, insert charts, choose scatter</t>
  </si>
  <si>
    <t>click on any data point, add trendline, shoose "log", click "Display Equation", click "Display 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</si>
</sst>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quot;$&quot;#,##0.00_);[Red]\(&quot;$&quot;#,##0.00\)"/>
    <numFmt numFmtId="44" formatCode="_(&quot;$&quot;* #,##0.00_);_(&quot;$&quot;* \(#,##0.00\);_(&quot;$&quot;* &quot;-&quot;??_);_(@_)"/>
    <numFmt numFmtId="43" formatCode="_(* #,##0.00_);_(* \(#,##0.00\);_(* &quot;-&quot;??_);_(@_)"/>
    <numFmt numFmtId="164" formatCode="&quot;$&quot;#,##0"/>
    <numFmt numFmtId="165" formatCode="&quot;$&quot;#,##0.00"/>
    <numFmt numFmtId="166" formatCode="_(&quot;$&quot;* #,##0_);_(&quot;$&quot;* \(#,##0\);_(&quot;$&quot;* &quot;-&quot;??_);_(@_)"/>
    <numFmt numFmtId="167" formatCode="_(* #,##0.0_);_(* \(#,##0.0\);_(* &quot;-&quot;??_);_(@_)"/>
    <numFmt numFmtId="168" formatCode="0.0%"/>
    <numFmt numFmtId="169" formatCode="_(* #,##0.00000_);_(* \(#,##0.00000\);_(* &quot;-&quot;??_);_(@_)"/>
  </numFmts>
  <fonts count="10" x14ac:knownFonts="1">
    <font>
      <sz val="11"/>
      <color theme="1"/>
      <name val="Calibri"/>
      <family val="2"/>
      <scheme val="minor"/>
    </font>
    <font>
      <sz val="11"/>
      <color theme="1"/>
      <name val="Calibri"/>
      <family val="2"/>
      <scheme val="minor"/>
    </font>
    <font>
      <b/>
      <sz val="11"/>
      <color theme="1"/>
      <name val="Arial Narrow"/>
      <family val="2"/>
    </font>
    <font>
      <b/>
      <sz val="11"/>
      <color rgb="FFFF0000"/>
      <name val="Arial Narrow"/>
      <family val="2"/>
    </font>
    <font>
      <b/>
      <sz val="11"/>
      <name val="Arial Narrow"/>
      <family val="2"/>
    </font>
    <font>
      <b/>
      <i/>
      <u/>
      <sz val="11"/>
      <color theme="1"/>
      <name val="Arial Narrow"/>
      <family val="2"/>
    </font>
    <font>
      <b/>
      <sz val="14"/>
      <color theme="1"/>
      <name val="Arial Narrow"/>
      <family val="2"/>
    </font>
    <font>
      <b/>
      <sz val="9"/>
      <color indexed="81"/>
      <name val="Tahoma"/>
      <charset val="1"/>
    </font>
    <font>
      <b/>
      <sz val="9"/>
      <color indexed="81"/>
      <name val="Tahoma"/>
      <family val="2"/>
    </font>
    <font>
      <b/>
      <u/>
      <sz val="11"/>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6">
    <border>
      <left/>
      <right/>
      <top/>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43">
    <xf numFmtId="0" fontId="0" fillId="0" borderId="0" xfId="0"/>
    <xf numFmtId="0" fontId="2" fillId="0" borderId="0" xfId="0" applyFont="1"/>
    <xf numFmtId="0" fontId="2" fillId="2" borderId="2" xfId="0" applyFont="1" applyFill="1" applyBorder="1" applyAlignment="1">
      <alignment horizontal="center"/>
    </xf>
    <xf numFmtId="0" fontId="3" fillId="0" borderId="0" xfId="0" applyFont="1"/>
    <xf numFmtId="164" fontId="2" fillId="0" borderId="0" xfId="0" applyNumberFormat="1" applyFont="1"/>
    <xf numFmtId="0" fontId="2" fillId="0" borderId="1" xfId="0" applyFont="1" applyBorder="1"/>
    <xf numFmtId="0" fontId="2" fillId="0" borderId="2" xfId="0" applyFont="1" applyBorder="1"/>
    <xf numFmtId="0" fontId="2" fillId="0" borderId="3" xfId="0" applyFont="1" applyBorder="1"/>
    <xf numFmtId="166" fontId="3" fillId="0" borderId="0" xfId="2" applyNumberFormat="1" applyFont="1"/>
    <xf numFmtId="0" fontId="2" fillId="0" borderId="0" xfId="0" applyFont="1" applyAlignment="1">
      <alignment horizontal="right"/>
    </xf>
    <xf numFmtId="0" fontId="2" fillId="0" borderId="0" xfId="0" applyFont="1" applyAlignment="1">
      <alignment horizontal="center"/>
    </xf>
    <xf numFmtId="167" fontId="2" fillId="0" borderId="0" xfId="1" applyNumberFormat="1" applyFont="1"/>
    <xf numFmtId="168" fontId="3" fillId="0" borderId="0" xfId="3" applyNumberFormat="1" applyFont="1"/>
    <xf numFmtId="8" fontId="2" fillId="0" borderId="0" xfId="0" applyNumberFormat="1" applyFont="1"/>
    <xf numFmtId="1" fontId="2" fillId="0" borderId="0" xfId="0" applyNumberFormat="1" applyFont="1"/>
    <xf numFmtId="0" fontId="2" fillId="0" borderId="1" xfId="0" applyFont="1" applyBorder="1" applyAlignment="1">
      <alignment horizontal="center"/>
    </xf>
    <xf numFmtId="164" fontId="2" fillId="0" borderId="3" xfId="0" applyNumberFormat="1" applyFont="1" applyBorder="1" applyAlignment="1">
      <alignment horizontal="center"/>
    </xf>
    <xf numFmtId="0" fontId="5" fillId="0" borderId="0" xfId="0" applyFont="1"/>
    <xf numFmtId="164" fontId="3" fillId="0" borderId="0" xfId="0" applyNumberFormat="1" applyFont="1"/>
    <xf numFmtId="2" fontId="2" fillId="0" borderId="0" xfId="0" applyNumberFormat="1" applyFont="1" applyAlignment="1">
      <alignment horizontal="center"/>
    </xf>
    <xf numFmtId="164" fontId="2" fillId="0" borderId="0" xfId="0" applyNumberFormat="1" applyFont="1" applyAlignment="1">
      <alignment horizontal="center"/>
    </xf>
    <xf numFmtId="165" fontId="2" fillId="0" borderId="1" xfId="0" applyNumberFormat="1" applyFont="1" applyBorder="1" applyAlignment="1">
      <alignment horizontal="center"/>
    </xf>
    <xf numFmtId="0" fontId="2" fillId="0" borderId="2" xfId="0" applyFont="1" applyBorder="1" applyAlignment="1">
      <alignment horizontal="center"/>
    </xf>
    <xf numFmtId="164" fontId="2" fillId="0" borderId="2" xfId="0" applyNumberFormat="1" applyFont="1" applyBorder="1" applyAlignment="1">
      <alignment horizontal="center"/>
    </xf>
    <xf numFmtId="0" fontId="3" fillId="0" borderId="0" xfId="0" applyFont="1" applyAlignment="1">
      <alignment horizontal="center"/>
    </xf>
    <xf numFmtId="43" fontId="2" fillId="0" borderId="0" xfId="1" applyFont="1" applyAlignment="1">
      <alignment horizontal="center"/>
    </xf>
    <xf numFmtId="43" fontId="2" fillId="0" borderId="1" xfId="1" applyFont="1" applyBorder="1" applyAlignment="1">
      <alignment horizontal="center"/>
    </xf>
    <xf numFmtId="164" fontId="2" fillId="0" borderId="0" xfId="1" applyNumberFormat="1" applyFont="1" applyAlignment="1">
      <alignment horizontal="center"/>
    </xf>
    <xf numFmtId="0" fontId="2" fillId="0" borderId="3" xfId="0" applyFont="1" applyBorder="1" applyAlignment="1">
      <alignment horizontal="center"/>
    </xf>
    <xf numFmtId="164" fontId="4" fillId="0" borderId="0" xfId="0" applyNumberFormat="1" applyFont="1"/>
    <xf numFmtId="0" fontId="4" fillId="0" borderId="0" xfId="0" applyFont="1" applyAlignment="1">
      <alignment horizontal="left"/>
    </xf>
    <xf numFmtId="0" fontId="4" fillId="0" borderId="0" xfId="0" applyFont="1" applyAlignment="1">
      <alignment horizontal="right"/>
    </xf>
    <xf numFmtId="0" fontId="4" fillId="0" borderId="0" xfId="0" applyFont="1"/>
    <xf numFmtId="0" fontId="2" fillId="0" borderId="4" xfId="0" applyFont="1" applyBorder="1"/>
    <xf numFmtId="0" fontId="6" fillId="0" borderId="0" xfId="0" applyFont="1"/>
    <xf numFmtId="43" fontId="2" fillId="0" borderId="0" xfId="1" applyFont="1" applyBorder="1" applyAlignment="1">
      <alignment horizontal="center"/>
    </xf>
    <xf numFmtId="169" fontId="2" fillId="0" borderId="1" xfId="1" applyNumberFormat="1" applyFont="1" applyBorder="1" applyAlignment="1">
      <alignment horizont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alignment horizontal="right"/>
    </xf>
    <xf numFmtId="0" fontId="2" fillId="0" borderId="1" xfId="0" applyFont="1" applyBorder="1" applyAlignment="1">
      <alignment horizontal="center"/>
    </xf>
    <xf numFmtId="164" fontId="4" fillId="3" borderId="5" xfId="0" applyNumberFormat="1" applyFont="1" applyFill="1" applyBorder="1"/>
    <xf numFmtId="164" fontId="2" fillId="3" borderId="0" xfId="0" applyNumberFormat="1" applyFont="1" applyFill="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Logarithmic Curve</a:t>
            </a:r>
          </a:p>
        </c:rich>
      </c:tx>
      <c:overlay val="0"/>
    </c:title>
    <c:autoTitleDeleted val="0"/>
    <c:plotArea>
      <c:layout>
        <c:manualLayout>
          <c:layoutTarget val="inner"/>
          <c:xMode val="edge"/>
          <c:yMode val="edge"/>
          <c:x val="0.12398206441689803"/>
          <c:y val="1.828237400525811E-2"/>
          <c:w val="0.84766524589736569"/>
          <c:h val="0.73536179884481967"/>
        </c:manualLayout>
      </c:layout>
      <c:scatterChart>
        <c:scatterStyle val="lineMarker"/>
        <c:varyColors val="0"/>
        <c:ser>
          <c:idx val="0"/>
          <c:order val="0"/>
          <c:spPr>
            <a:ln w="19050">
              <a:noFill/>
            </a:ln>
          </c:spPr>
          <c:trendline>
            <c:trendlineType val="log"/>
            <c:dispRSqr val="1"/>
            <c:dispEq val="1"/>
            <c:trendlineLbl>
              <c:layout>
                <c:manualLayout>
                  <c:x val="-0.3361654860166608"/>
                  <c:y val="-0.16101996821163017"/>
                </c:manualLayout>
              </c:layout>
              <c:tx>
                <c:rich>
                  <a:bodyPr/>
                  <a:lstStyle/>
                  <a:p>
                    <a:pPr>
                      <a:defRPr sz="1400"/>
                    </a:pPr>
                    <a:r>
                      <a:rPr lang="en-US" baseline="0"/>
                      <a:t>y = -15517.73ln(x) + 72302.10</a:t>
                    </a:r>
                    <a:br>
                      <a:rPr lang="en-US" baseline="0"/>
                    </a:br>
                    <a:r>
                      <a:rPr lang="en-US" baseline="0"/>
                      <a:t>R² = 0.9411</a:t>
                    </a:r>
                    <a:endParaRPr lang="en-US"/>
                  </a:p>
                </c:rich>
              </c:tx>
              <c:numFmt formatCode="0.00" sourceLinked="0"/>
            </c:trendlineLbl>
          </c:trendline>
          <c:xVal>
            <c:numRef>
              <c:f>'Price per unit v Density'!$C$31:$C$37</c:f>
              <c:numCache>
                <c:formatCode>_(* #,##0.0_);_(* \(#,##0.0\);_(* "-"??_);_(@_)</c:formatCode>
                <c:ptCount val="7"/>
                <c:pt idx="0">
                  <c:v>12</c:v>
                </c:pt>
                <c:pt idx="1">
                  <c:v>10</c:v>
                </c:pt>
                <c:pt idx="2">
                  <c:v>16.25</c:v>
                </c:pt>
                <c:pt idx="3">
                  <c:v>18.181818181818183</c:v>
                </c:pt>
                <c:pt idx="4">
                  <c:v>17.5</c:v>
                </c:pt>
                <c:pt idx="5">
                  <c:v>8.8235294117647065</c:v>
                </c:pt>
                <c:pt idx="6">
                  <c:v>26.25</c:v>
                </c:pt>
              </c:numCache>
            </c:numRef>
          </c:xVal>
          <c:yVal>
            <c:numRef>
              <c:f>'Price per unit v Density'!$D$31:$D$37</c:f>
              <c:numCache>
                <c:formatCode>"$"#,##0</c:formatCode>
                <c:ptCount val="7"/>
                <c:pt idx="0">
                  <c:v>33646.666666666672</c:v>
                </c:pt>
                <c:pt idx="1">
                  <c:v>35759.659090909096</c:v>
                </c:pt>
                <c:pt idx="2">
                  <c:v>31507.384615384613</c:v>
                </c:pt>
                <c:pt idx="3">
                  <c:v>27638.820000000003</c:v>
                </c:pt>
                <c:pt idx="4">
                  <c:v>25435.928571428576</c:v>
                </c:pt>
                <c:pt idx="5">
                  <c:v>39009.226666666669</c:v>
                </c:pt>
                <c:pt idx="6">
                  <c:v>21642.857142857141</c:v>
                </c:pt>
              </c:numCache>
            </c:numRef>
          </c:yVal>
          <c:smooth val="0"/>
          <c:extLst>
            <c:ext xmlns:c16="http://schemas.microsoft.com/office/drawing/2014/chart" uri="{C3380CC4-5D6E-409C-BE32-E72D297353CC}">
              <c16:uniqueId val="{00000001-72DF-4B49-8698-525E46BA52A2}"/>
            </c:ext>
          </c:extLst>
        </c:ser>
        <c:dLbls>
          <c:showLegendKey val="0"/>
          <c:showVal val="0"/>
          <c:showCatName val="0"/>
          <c:showSerName val="0"/>
          <c:showPercent val="0"/>
          <c:showBubbleSize val="0"/>
        </c:dLbls>
        <c:axId val="113397120"/>
        <c:axId val="113513984"/>
      </c:scatterChart>
      <c:valAx>
        <c:axId val="113397120"/>
        <c:scaling>
          <c:orientation val="minMax"/>
          <c:min val="5"/>
        </c:scaling>
        <c:delete val="0"/>
        <c:axPos val="b"/>
        <c:title>
          <c:tx>
            <c:rich>
              <a:bodyPr/>
              <a:lstStyle/>
              <a:p>
                <a:pPr>
                  <a:defRPr/>
                </a:pPr>
                <a:r>
                  <a:rPr lang="en-US"/>
                  <a:t>Density (Units/Acre)</a:t>
                </a:r>
              </a:p>
            </c:rich>
          </c:tx>
          <c:overlay val="0"/>
        </c:title>
        <c:numFmt formatCode="_(* #,##0.0_);_(* \(#,##0.0\);_(* &quot;-&quot;??_);_(@_)" sourceLinked="1"/>
        <c:majorTickMark val="out"/>
        <c:minorTickMark val="none"/>
        <c:tickLblPos val="nextTo"/>
        <c:crossAx val="113513984"/>
        <c:crossesAt val="0"/>
        <c:crossBetween val="midCat"/>
        <c:majorUnit val="1"/>
      </c:valAx>
      <c:valAx>
        <c:axId val="113513984"/>
        <c:scaling>
          <c:orientation val="minMax"/>
          <c:max val="40000"/>
          <c:min val="20000"/>
        </c:scaling>
        <c:delete val="0"/>
        <c:axPos val="l"/>
        <c:majorGridlines/>
        <c:title>
          <c:tx>
            <c:rich>
              <a:bodyPr rot="-5400000" vert="horz"/>
              <a:lstStyle/>
              <a:p>
                <a:pPr>
                  <a:defRPr/>
                </a:pPr>
                <a:r>
                  <a:rPr lang="en-US"/>
                  <a:t> Intermediate</a:t>
                </a:r>
                <a:r>
                  <a:rPr lang="en-US" baseline="0"/>
                  <a:t> Pri</a:t>
                </a:r>
                <a:r>
                  <a:rPr lang="en-US"/>
                  <a:t>ce/Unit</a:t>
                </a:r>
              </a:p>
            </c:rich>
          </c:tx>
          <c:layout>
            <c:manualLayout>
              <c:xMode val="edge"/>
              <c:yMode val="edge"/>
              <c:x val="1.3831233773076074E-2"/>
              <c:y val="0.2575077701787053"/>
            </c:manualLayout>
          </c:layout>
          <c:overlay val="0"/>
        </c:title>
        <c:numFmt formatCode="&quot;$&quot;#,##0" sourceLinked="0"/>
        <c:majorTickMark val="out"/>
        <c:minorTickMark val="none"/>
        <c:tickLblPos val="nextTo"/>
        <c:crossAx val="113397120"/>
        <c:crosses val="autoZero"/>
        <c:crossBetween val="midCat"/>
        <c:majorUnit val="1000"/>
      </c:valAx>
    </c:plotArea>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Power Curve</a:t>
            </a:r>
          </a:p>
        </c:rich>
      </c:tx>
      <c:overlay val="0"/>
    </c:title>
    <c:autoTitleDeleted val="0"/>
    <c:plotArea>
      <c:layout/>
      <c:scatterChart>
        <c:scatterStyle val="lineMarker"/>
        <c:varyColors val="0"/>
        <c:ser>
          <c:idx val="0"/>
          <c:order val="0"/>
          <c:spPr>
            <a:ln w="19050">
              <a:noFill/>
            </a:ln>
          </c:spPr>
          <c:trendline>
            <c:trendlineType val="power"/>
            <c:dispRSqr val="1"/>
            <c:dispEq val="1"/>
            <c:trendlineLbl>
              <c:layout>
                <c:manualLayout>
                  <c:x val="-0.3361654860166608"/>
                  <c:y val="-0.16101996821163017"/>
                </c:manualLayout>
              </c:layout>
              <c:numFmt formatCode="General" sourceLinked="0"/>
              <c:txPr>
                <a:bodyPr/>
                <a:lstStyle/>
                <a:p>
                  <a:pPr>
                    <a:defRPr sz="1400"/>
                  </a:pPr>
                  <a:endParaRPr lang="en-US"/>
                </a:p>
              </c:txPr>
            </c:trendlineLbl>
          </c:trendline>
          <c:xVal>
            <c:numRef>
              <c:f>'Price per unit v Density'!$C$31:$C$37</c:f>
              <c:numCache>
                <c:formatCode>_(* #,##0.0_);_(* \(#,##0.0\);_(* "-"??_);_(@_)</c:formatCode>
                <c:ptCount val="7"/>
                <c:pt idx="0">
                  <c:v>12</c:v>
                </c:pt>
                <c:pt idx="1">
                  <c:v>10</c:v>
                </c:pt>
                <c:pt idx="2">
                  <c:v>16.25</c:v>
                </c:pt>
                <c:pt idx="3">
                  <c:v>18.181818181818183</c:v>
                </c:pt>
                <c:pt idx="4">
                  <c:v>17.5</c:v>
                </c:pt>
                <c:pt idx="5">
                  <c:v>8.8235294117647065</c:v>
                </c:pt>
                <c:pt idx="6">
                  <c:v>26.25</c:v>
                </c:pt>
              </c:numCache>
            </c:numRef>
          </c:xVal>
          <c:yVal>
            <c:numRef>
              <c:f>'Price per unit v Density'!$D$31:$D$37</c:f>
              <c:numCache>
                <c:formatCode>"$"#,##0</c:formatCode>
                <c:ptCount val="7"/>
                <c:pt idx="0">
                  <c:v>33646.666666666672</c:v>
                </c:pt>
                <c:pt idx="1">
                  <c:v>35759.659090909096</c:v>
                </c:pt>
                <c:pt idx="2">
                  <c:v>31507.384615384613</c:v>
                </c:pt>
                <c:pt idx="3">
                  <c:v>27638.820000000003</c:v>
                </c:pt>
                <c:pt idx="4">
                  <c:v>25435.928571428576</c:v>
                </c:pt>
                <c:pt idx="5">
                  <c:v>39009.226666666669</c:v>
                </c:pt>
                <c:pt idx="6">
                  <c:v>21642.857142857141</c:v>
                </c:pt>
              </c:numCache>
            </c:numRef>
          </c:yVal>
          <c:smooth val="0"/>
          <c:extLst>
            <c:ext xmlns:c16="http://schemas.microsoft.com/office/drawing/2014/chart" uri="{C3380CC4-5D6E-409C-BE32-E72D297353CC}">
              <c16:uniqueId val="{00000001-6E27-406F-B113-F1291EA15F98}"/>
            </c:ext>
          </c:extLst>
        </c:ser>
        <c:dLbls>
          <c:showLegendKey val="0"/>
          <c:showVal val="0"/>
          <c:showCatName val="0"/>
          <c:showSerName val="0"/>
          <c:showPercent val="0"/>
          <c:showBubbleSize val="0"/>
        </c:dLbls>
        <c:axId val="113397120"/>
        <c:axId val="113513984"/>
      </c:scatterChart>
      <c:valAx>
        <c:axId val="113397120"/>
        <c:scaling>
          <c:orientation val="minMax"/>
        </c:scaling>
        <c:delete val="0"/>
        <c:axPos val="b"/>
        <c:title>
          <c:tx>
            <c:rich>
              <a:bodyPr/>
              <a:lstStyle/>
              <a:p>
                <a:pPr>
                  <a:defRPr/>
                </a:pPr>
                <a:r>
                  <a:rPr lang="en-US"/>
                  <a:t>Density (Units/Acre)</a:t>
                </a:r>
              </a:p>
            </c:rich>
          </c:tx>
          <c:overlay val="0"/>
        </c:title>
        <c:numFmt formatCode="_(* #,##0.0_);_(* \(#,##0.0\);_(* &quot;-&quot;??_);_(@_)" sourceLinked="1"/>
        <c:majorTickMark val="out"/>
        <c:minorTickMark val="none"/>
        <c:tickLblPos val="nextTo"/>
        <c:crossAx val="113513984"/>
        <c:crossesAt val="0"/>
        <c:crossBetween val="midCat"/>
      </c:valAx>
      <c:valAx>
        <c:axId val="113513984"/>
        <c:scaling>
          <c:orientation val="minMax"/>
          <c:max val="40000"/>
          <c:min val="20000"/>
        </c:scaling>
        <c:delete val="0"/>
        <c:axPos val="l"/>
        <c:majorGridlines/>
        <c:title>
          <c:tx>
            <c:rich>
              <a:bodyPr rot="-5400000" vert="horz"/>
              <a:lstStyle/>
              <a:p>
                <a:pPr>
                  <a:defRPr/>
                </a:pPr>
                <a:r>
                  <a:rPr lang="en-US"/>
                  <a:t>Intermediate Price/Unit</a:t>
                </a:r>
              </a:p>
            </c:rich>
          </c:tx>
          <c:layout>
            <c:manualLayout>
              <c:xMode val="edge"/>
              <c:yMode val="edge"/>
              <c:x val="1.3831258644536652E-2"/>
              <c:y val="0.15916175832351664"/>
            </c:manualLayout>
          </c:layout>
          <c:overlay val="0"/>
        </c:title>
        <c:numFmt formatCode="&quot;$&quot;#,##0" sourceLinked="0"/>
        <c:majorTickMark val="out"/>
        <c:minorTickMark val="none"/>
        <c:tickLblPos val="nextTo"/>
        <c:crossAx val="113397120"/>
        <c:crosses val="autoZero"/>
        <c:crossBetween val="midCat"/>
      </c:valAx>
    </c:plotArea>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Straight</a:t>
            </a:r>
            <a:r>
              <a:rPr lang="en-US" baseline="0"/>
              <a:t> Line</a:t>
            </a:r>
            <a:r>
              <a:rPr lang="en-US"/>
              <a:t> Curve</a:t>
            </a:r>
          </a:p>
        </c:rich>
      </c:tx>
      <c:overlay val="0"/>
    </c:title>
    <c:autoTitleDeleted val="0"/>
    <c:plotArea>
      <c:layout/>
      <c:scatterChart>
        <c:scatterStyle val="lineMarker"/>
        <c:varyColors val="0"/>
        <c:ser>
          <c:idx val="0"/>
          <c:order val="0"/>
          <c:spPr>
            <a:ln w="19050">
              <a:noFill/>
            </a:ln>
          </c:spPr>
          <c:trendline>
            <c:trendlineType val="linear"/>
            <c:dispRSqr val="1"/>
            <c:dispEq val="1"/>
            <c:trendlineLbl>
              <c:layout>
                <c:manualLayout>
                  <c:x val="-0.3361654860166608"/>
                  <c:y val="-0.16101996821163017"/>
                </c:manualLayout>
              </c:layout>
              <c:numFmt formatCode="General" sourceLinked="0"/>
              <c:txPr>
                <a:bodyPr/>
                <a:lstStyle/>
                <a:p>
                  <a:pPr>
                    <a:defRPr sz="1400"/>
                  </a:pPr>
                  <a:endParaRPr lang="en-US"/>
                </a:p>
              </c:txPr>
            </c:trendlineLbl>
          </c:trendline>
          <c:xVal>
            <c:numRef>
              <c:f>'Price per unit v Density'!$C$31:$C$37</c:f>
              <c:numCache>
                <c:formatCode>_(* #,##0.0_);_(* \(#,##0.0\);_(* "-"??_);_(@_)</c:formatCode>
                <c:ptCount val="7"/>
                <c:pt idx="0">
                  <c:v>12</c:v>
                </c:pt>
                <c:pt idx="1">
                  <c:v>10</c:v>
                </c:pt>
                <c:pt idx="2">
                  <c:v>16.25</c:v>
                </c:pt>
                <c:pt idx="3">
                  <c:v>18.181818181818183</c:v>
                </c:pt>
                <c:pt idx="4">
                  <c:v>17.5</c:v>
                </c:pt>
                <c:pt idx="5">
                  <c:v>8.8235294117647065</c:v>
                </c:pt>
                <c:pt idx="6">
                  <c:v>26.25</c:v>
                </c:pt>
              </c:numCache>
            </c:numRef>
          </c:xVal>
          <c:yVal>
            <c:numRef>
              <c:f>'Price per unit v Density'!$D$31:$D$37</c:f>
              <c:numCache>
                <c:formatCode>"$"#,##0</c:formatCode>
                <c:ptCount val="7"/>
                <c:pt idx="0">
                  <c:v>33646.666666666672</c:v>
                </c:pt>
                <c:pt idx="1">
                  <c:v>35759.659090909096</c:v>
                </c:pt>
                <c:pt idx="2">
                  <c:v>31507.384615384613</c:v>
                </c:pt>
                <c:pt idx="3">
                  <c:v>27638.820000000003</c:v>
                </c:pt>
                <c:pt idx="4">
                  <c:v>25435.928571428576</c:v>
                </c:pt>
                <c:pt idx="5">
                  <c:v>39009.226666666669</c:v>
                </c:pt>
                <c:pt idx="6">
                  <c:v>21642.857142857141</c:v>
                </c:pt>
              </c:numCache>
            </c:numRef>
          </c:yVal>
          <c:smooth val="0"/>
          <c:extLst>
            <c:ext xmlns:c16="http://schemas.microsoft.com/office/drawing/2014/chart" uri="{C3380CC4-5D6E-409C-BE32-E72D297353CC}">
              <c16:uniqueId val="{00000001-B918-4C94-B029-F7B664D949D1}"/>
            </c:ext>
          </c:extLst>
        </c:ser>
        <c:dLbls>
          <c:showLegendKey val="0"/>
          <c:showVal val="0"/>
          <c:showCatName val="0"/>
          <c:showSerName val="0"/>
          <c:showPercent val="0"/>
          <c:showBubbleSize val="0"/>
        </c:dLbls>
        <c:axId val="113397120"/>
        <c:axId val="113513984"/>
      </c:scatterChart>
      <c:valAx>
        <c:axId val="113397120"/>
        <c:scaling>
          <c:orientation val="minMax"/>
        </c:scaling>
        <c:delete val="0"/>
        <c:axPos val="b"/>
        <c:title>
          <c:tx>
            <c:rich>
              <a:bodyPr/>
              <a:lstStyle/>
              <a:p>
                <a:pPr>
                  <a:defRPr/>
                </a:pPr>
                <a:r>
                  <a:rPr lang="en-US"/>
                  <a:t>Density (Units/Acre)</a:t>
                </a:r>
              </a:p>
            </c:rich>
          </c:tx>
          <c:overlay val="0"/>
        </c:title>
        <c:numFmt formatCode="_(* #,##0.0_);_(* \(#,##0.0\);_(* &quot;-&quot;??_);_(@_)" sourceLinked="1"/>
        <c:majorTickMark val="out"/>
        <c:minorTickMark val="none"/>
        <c:tickLblPos val="nextTo"/>
        <c:crossAx val="113513984"/>
        <c:crossesAt val="0"/>
        <c:crossBetween val="midCat"/>
      </c:valAx>
      <c:valAx>
        <c:axId val="113513984"/>
        <c:scaling>
          <c:orientation val="minMax"/>
          <c:max val="40000"/>
          <c:min val="20000"/>
        </c:scaling>
        <c:delete val="0"/>
        <c:axPos val="l"/>
        <c:majorGridlines/>
        <c:title>
          <c:tx>
            <c:rich>
              <a:bodyPr rot="-5400000" vert="horz"/>
              <a:lstStyle/>
              <a:p>
                <a:pPr>
                  <a:defRPr/>
                </a:pPr>
                <a:r>
                  <a:rPr lang="en-US"/>
                  <a:t>Intermediate Price/Unit</a:t>
                </a:r>
              </a:p>
            </c:rich>
          </c:tx>
          <c:layout>
            <c:manualLayout>
              <c:xMode val="edge"/>
              <c:yMode val="edge"/>
              <c:x val="1.3831258644536652E-2"/>
              <c:y val="0.15916175832351664"/>
            </c:manualLayout>
          </c:layout>
          <c:overlay val="0"/>
        </c:title>
        <c:numFmt formatCode="&quot;$&quot;#,##0" sourceLinked="0"/>
        <c:majorTickMark val="out"/>
        <c:minorTickMark val="none"/>
        <c:tickLblPos val="nextTo"/>
        <c:crossAx val="113397120"/>
        <c:crosses val="autoZero"/>
        <c:crossBetween val="midCat"/>
      </c:valAx>
    </c:plotArea>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88824</xdr:colOff>
      <xdr:row>38</xdr:row>
      <xdr:rowOff>22343</xdr:rowOff>
    </xdr:from>
    <xdr:to>
      <xdr:col>8</xdr:col>
      <xdr:colOff>641446</xdr:colOff>
      <xdr:row>58</xdr:row>
      <xdr:rowOff>156670</xdr:rowOff>
    </xdr:to>
    <xdr:graphicFrame macro="">
      <xdr:nvGraphicFramePr>
        <xdr:cNvPr id="4" name="Chart 3">
          <a:extLst>
            <a:ext uri="{FF2B5EF4-FFF2-40B4-BE49-F238E27FC236}">
              <a16:creationId xmlns:a16="http://schemas.microsoft.com/office/drawing/2014/main" id="{5FA69936-8B18-4D4F-BD0C-4A8EDB1B9F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156021</xdr:colOff>
      <xdr:row>60</xdr:row>
      <xdr:rowOff>85811</xdr:rowOff>
    </xdr:from>
    <xdr:to>
      <xdr:col>6</xdr:col>
      <xdr:colOff>171261</xdr:colOff>
      <xdr:row>75</xdr:row>
      <xdr:rowOff>60613</xdr:rowOff>
    </xdr:to>
    <xdr:graphicFrame macro="">
      <xdr:nvGraphicFramePr>
        <xdr:cNvPr id="5" name="Chart 4">
          <a:extLst>
            <a:ext uri="{FF2B5EF4-FFF2-40B4-BE49-F238E27FC236}">
              <a16:creationId xmlns:a16="http://schemas.microsoft.com/office/drawing/2014/main" id="{8320A2F2-9736-4CC4-BBD8-88D1A00DA9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420059</xdr:colOff>
      <xdr:row>60</xdr:row>
      <xdr:rowOff>109949</xdr:rowOff>
    </xdr:from>
    <xdr:to>
      <xdr:col>14</xdr:col>
      <xdr:colOff>645712</xdr:colOff>
      <xdr:row>76</xdr:row>
      <xdr:rowOff>104459</xdr:rowOff>
    </xdr:to>
    <xdr:graphicFrame macro="">
      <xdr:nvGraphicFramePr>
        <xdr:cNvPr id="7" name="Chart 6">
          <a:extLst>
            <a:ext uri="{FF2B5EF4-FFF2-40B4-BE49-F238E27FC236}">
              <a16:creationId xmlns:a16="http://schemas.microsoft.com/office/drawing/2014/main" id="{C47BCC84-B87B-48E6-9CE0-871F162AC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641338</xdr:colOff>
      <xdr:row>46</xdr:row>
      <xdr:rowOff>112745</xdr:rowOff>
    </xdr:from>
    <xdr:to>
      <xdr:col>3</xdr:col>
      <xdr:colOff>668694</xdr:colOff>
      <xdr:row>54</xdr:row>
      <xdr:rowOff>37309</xdr:rowOff>
    </xdr:to>
    <xdr:cxnSp macro="">
      <xdr:nvCxnSpPr>
        <xdr:cNvPr id="3" name="Straight Connector 2">
          <a:extLst>
            <a:ext uri="{FF2B5EF4-FFF2-40B4-BE49-F238E27FC236}">
              <a16:creationId xmlns:a16="http://schemas.microsoft.com/office/drawing/2014/main" id="{9B7FC3C4-6E29-4E7E-8F59-84BA894F0B4B}"/>
            </a:ext>
          </a:extLst>
        </xdr:cNvPr>
        <xdr:cNvCxnSpPr/>
      </xdr:nvCxnSpPr>
      <xdr:spPr>
        <a:xfrm flipH="1">
          <a:off x="4311379" y="8234265"/>
          <a:ext cx="27356" cy="1355258"/>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5"/>
  <sheetViews>
    <sheetView tabSelected="1" topLeftCell="A4" zoomScale="98" zoomScaleNormal="141" workbookViewId="0">
      <selection activeCell="K13" sqref="K13"/>
    </sheetView>
  </sheetViews>
  <sheetFormatPr defaultColWidth="9.15625" defaultRowHeight="14.1" x14ac:dyDescent="0.5"/>
  <cols>
    <col min="1" max="1" width="20.15625" style="1" bestFit="1" customWidth="1"/>
    <col min="2" max="2" width="20.15625" style="1" customWidth="1"/>
    <col min="3" max="9" width="10.41796875" style="1" bestFit="1" customWidth="1"/>
    <col min="10" max="13" width="9.15625" style="1"/>
    <col min="14" max="14" width="11" style="1" bestFit="1" customWidth="1"/>
    <col min="15" max="15" width="9.15625" style="1"/>
    <col min="16" max="16" width="10.41796875" style="1" customWidth="1"/>
    <col min="17" max="16384" width="9.15625" style="1"/>
  </cols>
  <sheetData>
    <row r="1" spans="1:10" ht="17.399999999999999" x14ac:dyDescent="0.55000000000000004">
      <c r="A1" s="34" t="s">
        <v>45</v>
      </c>
    </row>
    <row r="2" spans="1:10" ht="14.4" thickBot="1" x14ac:dyDescent="0.55000000000000004">
      <c r="A2" s="40" t="s">
        <v>0</v>
      </c>
      <c r="B2" s="40"/>
      <c r="C2" s="40"/>
      <c r="D2" s="40"/>
      <c r="E2" s="40"/>
      <c r="F2" s="40"/>
      <c r="G2" s="40"/>
      <c r="H2" s="40"/>
      <c r="I2" s="40"/>
    </row>
    <row r="3" spans="1:10" ht="14.4" thickBot="1" x14ac:dyDescent="0.55000000000000004">
      <c r="A3" s="2"/>
      <c r="B3" s="2" t="s">
        <v>30</v>
      </c>
      <c r="C3" s="2" t="s">
        <v>1</v>
      </c>
      <c r="D3" s="2" t="s">
        <v>2</v>
      </c>
      <c r="E3" s="2" t="s">
        <v>3</v>
      </c>
      <c r="F3" s="2" t="s">
        <v>4</v>
      </c>
      <c r="G3" s="2" t="s">
        <v>5</v>
      </c>
      <c r="H3" s="2" t="s">
        <v>6</v>
      </c>
      <c r="I3" s="2" t="s">
        <v>7</v>
      </c>
      <c r="J3" s="3"/>
    </row>
    <row r="4" spans="1:10" x14ac:dyDescent="0.5">
      <c r="A4" s="1" t="s">
        <v>9</v>
      </c>
      <c r="B4" s="10" t="s">
        <v>31</v>
      </c>
      <c r="C4" s="10" t="s">
        <v>10</v>
      </c>
      <c r="D4" s="10" t="s">
        <v>11</v>
      </c>
      <c r="E4" s="10" t="s">
        <v>12</v>
      </c>
      <c r="F4" s="10" t="s">
        <v>13</v>
      </c>
      <c r="G4" s="10" t="s">
        <v>14</v>
      </c>
      <c r="H4" s="10" t="s">
        <v>15</v>
      </c>
      <c r="I4" s="10" t="s">
        <v>16</v>
      </c>
    </row>
    <row r="5" spans="1:10" x14ac:dyDescent="0.5">
      <c r="A5" s="1" t="s">
        <v>17</v>
      </c>
      <c r="B5" s="10">
        <v>15</v>
      </c>
      <c r="C5" s="19">
        <v>30</v>
      </c>
      <c r="D5" s="19">
        <v>44</v>
      </c>
      <c r="E5" s="19">
        <v>32</v>
      </c>
      <c r="F5" s="19">
        <v>11</v>
      </c>
      <c r="G5" s="19">
        <v>32</v>
      </c>
      <c r="H5" s="19">
        <v>17</v>
      </c>
      <c r="I5" s="19">
        <v>8</v>
      </c>
    </row>
    <row r="6" spans="1:10" x14ac:dyDescent="0.5">
      <c r="A6" s="1" t="s">
        <v>18</v>
      </c>
      <c r="B6" s="10">
        <v>240</v>
      </c>
      <c r="C6" s="10">
        <v>360</v>
      </c>
      <c r="D6" s="10">
        <v>440</v>
      </c>
      <c r="E6" s="10">
        <v>520</v>
      </c>
      <c r="F6" s="10">
        <v>200</v>
      </c>
      <c r="G6" s="10">
        <v>560</v>
      </c>
      <c r="H6" s="10">
        <v>150</v>
      </c>
      <c r="I6" s="10">
        <v>210</v>
      </c>
    </row>
    <row r="7" spans="1:10" x14ac:dyDescent="0.5">
      <c r="A7" s="1" t="s">
        <v>19</v>
      </c>
      <c r="B7" s="19">
        <f>B6/B5</f>
        <v>16</v>
      </c>
      <c r="C7" s="19">
        <f>C6/C5</f>
        <v>12</v>
      </c>
      <c r="D7" s="19">
        <f t="shared" ref="D7:I7" si="0">D6/D5</f>
        <v>10</v>
      </c>
      <c r="E7" s="19">
        <f t="shared" si="0"/>
        <v>16.25</v>
      </c>
      <c r="F7" s="19">
        <f t="shared" si="0"/>
        <v>18.181818181818183</v>
      </c>
      <c r="G7" s="19">
        <f t="shared" si="0"/>
        <v>17.5</v>
      </c>
      <c r="H7" s="19">
        <f t="shared" si="0"/>
        <v>8.8235294117647065</v>
      </c>
      <c r="I7" s="19">
        <f t="shared" si="0"/>
        <v>26.25</v>
      </c>
    </row>
    <row r="8" spans="1:10" x14ac:dyDescent="0.5">
      <c r="A8" s="1" t="s">
        <v>20</v>
      </c>
      <c r="B8" s="10"/>
      <c r="C8" s="20">
        <v>11200000</v>
      </c>
      <c r="D8" s="20">
        <v>13500000</v>
      </c>
      <c r="E8" s="20">
        <v>13200000</v>
      </c>
      <c r="F8" s="20">
        <v>4700000</v>
      </c>
      <c r="G8" s="20">
        <v>11000000</v>
      </c>
      <c r="H8" s="20">
        <v>4600000</v>
      </c>
      <c r="I8" s="20">
        <v>5000000</v>
      </c>
    </row>
    <row r="9" spans="1:10" ht="14.4" thickBot="1" x14ac:dyDescent="0.55000000000000004">
      <c r="A9" s="5" t="s">
        <v>21</v>
      </c>
      <c r="B9" s="15"/>
      <c r="C9" s="21">
        <f>C8/C5/43560</f>
        <v>8.5705540250994794</v>
      </c>
      <c r="D9" s="21">
        <f t="shared" ref="D9:I9" si="1">D8/D5/43560</f>
        <v>7.0435762584522914</v>
      </c>
      <c r="E9" s="21">
        <f t="shared" si="1"/>
        <v>9.4696969696969688</v>
      </c>
      <c r="F9" s="21">
        <f t="shared" si="1"/>
        <v>9.8088321228817108</v>
      </c>
      <c r="G9" s="21">
        <f t="shared" si="1"/>
        <v>7.891414141414141</v>
      </c>
      <c r="H9" s="21">
        <f t="shared" si="1"/>
        <v>6.2118511316372276</v>
      </c>
      <c r="I9" s="21">
        <f t="shared" si="1"/>
        <v>14.348025711662075</v>
      </c>
    </row>
    <row r="10" spans="1:10" ht="14.4" thickBot="1" x14ac:dyDescent="0.55000000000000004">
      <c r="A10" s="6" t="s">
        <v>22</v>
      </c>
      <c r="B10" s="22"/>
      <c r="C10" s="23">
        <f>C8/C6</f>
        <v>31111.111111111109</v>
      </c>
      <c r="D10" s="23">
        <f t="shared" ref="D10:I10" si="2">D8/D6</f>
        <v>30681.81818181818</v>
      </c>
      <c r="E10" s="23">
        <f t="shared" si="2"/>
        <v>25384.615384615383</v>
      </c>
      <c r="F10" s="23">
        <f t="shared" si="2"/>
        <v>23500</v>
      </c>
      <c r="G10" s="23">
        <f t="shared" si="2"/>
        <v>19642.857142857141</v>
      </c>
      <c r="H10" s="23">
        <f t="shared" si="2"/>
        <v>30666.666666666668</v>
      </c>
      <c r="I10" s="23">
        <f t="shared" si="2"/>
        <v>23809.523809523809</v>
      </c>
    </row>
    <row r="11" spans="1:10" x14ac:dyDescent="0.5">
      <c r="A11" s="17" t="s">
        <v>32</v>
      </c>
      <c r="B11" s="10"/>
      <c r="C11" s="24"/>
      <c r="D11" s="25"/>
      <c r="E11" s="25"/>
      <c r="F11" s="25"/>
      <c r="G11" s="25"/>
      <c r="H11" s="25"/>
      <c r="I11" s="25"/>
    </row>
    <row r="12" spans="1:10" x14ac:dyDescent="0.5">
      <c r="A12" s="1" t="s">
        <v>23</v>
      </c>
      <c r="B12" s="10"/>
      <c r="C12" s="25">
        <v>1</v>
      </c>
      <c r="D12" s="25">
        <v>1</v>
      </c>
      <c r="E12" s="25">
        <v>1</v>
      </c>
      <c r="F12" s="25">
        <v>1</v>
      </c>
      <c r="G12" s="25">
        <v>1</v>
      </c>
      <c r="H12" s="25">
        <v>1</v>
      </c>
      <c r="I12" s="25">
        <v>1</v>
      </c>
    </row>
    <row r="13" spans="1:10" x14ac:dyDescent="0.5">
      <c r="A13" s="1" t="s">
        <v>24</v>
      </c>
      <c r="B13" s="10"/>
      <c r="C13" s="25">
        <v>1</v>
      </c>
      <c r="D13" s="25">
        <v>1</v>
      </c>
      <c r="E13" s="25">
        <v>1</v>
      </c>
      <c r="F13" s="25">
        <v>1</v>
      </c>
      <c r="G13" s="25">
        <v>1</v>
      </c>
      <c r="H13" s="25">
        <v>1</v>
      </c>
      <c r="I13" s="25">
        <v>1</v>
      </c>
    </row>
    <row r="14" spans="1:10" x14ac:dyDescent="0.5">
      <c r="A14" s="1" t="s">
        <v>25</v>
      </c>
      <c r="B14" s="10"/>
      <c r="C14" s="25">
        <v>1</v>
      </c>
      <c r="D14" s="25">
        <v>1</v>
      </c>
      <c r="E14" s="25">
        <v>1</v>
      </c>
      <c r="F14" s="25">
        <v>1</v>
      </c>
      <c r="G14" s="25">
        <v>1</v>
      </c>
      <c r="H14" s="25">
        <v>1</v>
      </c>
      <c r="I14" s="25">
        <v>1</v>
      </c>
    </row>
    <row r="15" spans="1:10" x14ac:dyDescent="0.5">
      <c r="A15" s="1" t="s">
        <v>26</v>
      </c>
      <c r="B15" s="10"/>
      <c r="C15" s="25">
        <v>1.05</v>
      </c>
      <c r="D15" s="25">
        <v>1.1100000000000001</v>
      </c>
      <c r="E15" s="25">
        <v>1.1599999999999999</v>
      </c>
      <c r="F15" s="25">
        <v>1.08</v>
      </c>
      <c r="G15" s="25">
        <v>1.0900000000000001</v>
      </c>
      <c r="H15" s="25">
        <v>1.18</v>
      </c>
      <c r="I15" s="25">
        <v>1.01</v>
      </c>
      <c r="J15" s="3"/>
    </row>
    <row r="16" spans="1:10" x14ac:dyDescent="0.5">
      <c r="B16" s="10"/>
      <c r="C16" s="25"/>
      <c r="D16" s="25"/>
      <c r="E16" s="25"/>
      <c r="F16" s="25"/>
      <c r="G16" s="25"/>
      <c r="H16" s="25"/>
      <c r="I16" s="25"/>
      <c r="J16" s="3"/>
    </row>
    <row r="17" spans="1:13" x14ac:dyDescent="0.5">
      <c r="A17" s="17" t="s">
        <v>33</v>
      </c>
      <c r="B17" s="10"/>
      <c r="C17" s="25"/>
      <c r="D17" s="25"/>
      <c r="E17" s="25"/>
      <c r="F17" s="25"/>
      <c r="G17" s="25"/>
      <c r="H17" s="25"/>
      <c r="I17" s="25"/>
      <c r="J17" s="3"/>
    </row>
    <row r="18" spans="1:13" x14ac:dyDescent="0.5">
      <c r="A18" s="1" t="s">
        <v>8</v>
      </c>
      <c r="B18" s="10"/>
      <c r="C18" s="25">
        <v>1</v>
      </c>
      <c r="D18" s="25">
        <v>1</v>
      </c>
      <c r="E18" s="25">
        <v>1</v>
      </c>
      <c r="F18" s="25">
        <v>1.1000000000000001</v>
      </c>
      <c r="G18" s="25">
        <v>1.1000000000000001</v>
      </c>
      <c r="H18" s="25">
        <v>1.1000000000000001</v>
      </c>
      <c r="I18" s="25">
        <v>0.9</v>
      </c>
    </row>
    <row r="19" spans="1:13" ht="14.4" thickBot="1" x14ac:dyDescent="0.55000000000000004">
      <c r="A19" s="5" t="s">
        <v>39</v>
      </c>
      <c r="B19" s="15"/>
      <c r="C19" s="26">
        <v>1.03</v>
      </c>
      <c r="D19" s="26">
        <v>1.05</v>
      </c>
      <c r="E19" s="26">
        <v>1.07</v>
      </c>
      <c r="F19" s="26">
        <v>0.99</v>
      </c>
      <c r="G19" s="26">
        <v>1.08</v>
      </c>
      <c r="H19" s="26">
        <v>0.98</v>
      </c>
      <c r="I19" s="26">
        <v>1</v>
      </c>
    </row>
    <row r="20" spans="1:13" x14ac:dyDescent="0.5">
      <c r="B20" s="10"/>
      <c r="C20" s="35" t="s">
        <v>1</v>
      </c>
      <c r="D20" s="35" t="s">
        <v>2</v>
      </c>
      <c r="E20" s="35" t="s">
        <v>3</v>
      </c>
      <c r="F20" s="35" t="s">
        <v>4</v>
      </c>
      <c r="G20" s="35" t="s">
        <v>5</v>
      </c>
      <c r="H20" s="35" t="s">
        <v>6</v>
      </c>
      <c r="I20" s="35" t="s">
        <v>7</v>
      </c>
    </row>
    <row r="21" spans="1:13" x14ac:dyDescent="0.5">
      <c r="A21" s="1" t="s">
        <v>38</v>
      </c>
      <c r="B21" s="10"/>
      <c r="C21" s="27">
        <f>C10*C12*C13*C14*C15*C18*C19</f>
        <v>33646.666666666672</v>
      </c>
      <c r="D21" s="27">
        <f t="shared" ref="D21:I21" si="3">D10*D12*D13*D14*D15*D18*D19</f>
        <v>35759.659090909096</v>
      </c>
      <c r="E21" s="27">
        <f t="shared" si="3"/>
        <v>31507.384615384613</v>
      </c>
      <c r="F21" s="27">
        <f t="shared" si="3"/>
        <v>27638.820000000003</v>
      </c>
      <c r="G21" s="27">
        <f t="shared" si="3"/>
        <v>25435.928571428576</v>
      </c>
      <c r="H21" s="27">
        <f t="shared" si="3"/>
        <v>39009.226666666669</v>
      </c>
      <c r="I21" s="27">
        <f t="shared" si="3"/>
        <v>21642.857142857141</v>
      </c>
      <c r="J21" s="3"/>
    </row>
    <row r="22" spans="1:13" ht="14.4" thickBot="1" x14ac:dyDescent="0.55000000000000004">
      <c r="A22" s="5" t="s">
        <v>35</v>
      </c>
      <c r="B22" s="15"/>
      <c r="C22" s="36">
        <f>(-15517.73*LN($B$7)+72302.1)/(-15517.73*LN(C7)+72302.1)</f>
        <v>0.86769681373618479</v>
      </c>
      <c r="D22" s="26">
        <f t="shared" ref="D22:I22" si="4">(-15518*LN($B$7)+72302)/(-15518*LN(D7)+72302)</f>
        <v>0.80056276494595557</v>
      </c>
      <c r="E22" s="26">
        <f t="shared" si="4"/>
        <v>1.0082859507410629</v>
      </c>
      <c r="F22" s="26">
        <f t="shared" si="4"/>
        <v>1.0726816433654167</v>
      </c>
      <c r="G22" s="26">
        <f t="shared" si="4"/>
        <v>1.0498667141554767</v>
      </c>
      <c r="H22" s="26">
        <f t="shared" si="4"/>
        <v>0.76018866242942595</v>
      </c>
      <c r="I22" s="26">
        <f t="shared" si="4"/>
        <v>1.3557692525801992</v>
      </c>
      <c r="J22" s="3"/>
    </row>
    <row r="23" spans="1:13" x14ac:dyDescent="0.5">
      <c r="A23" s="7" t="s">
        <v>28</v>
      </c>
      <c r="B23" s="28"/>
      <c r="C23" s="16">
        <f>C21*C22</f>
        <v>29195.105459510167</v>
      </c>
      <c r="D23" s="16">
        <f t="shared" ref="D23:I23" si="5">D21*D22</f>
        <v>28627.851555342961</v>
      </c>
      <c r="E23" s="16">
        <f t="shared" si="5"/>
        <v>31768.453252287411</v>
      </c>
      <c r="F23" s="16">
        <f t="shared" si="5"/>
        <v>29647.654858280952</v>
      </c>
      <c r="G23" s="16">
        <f t="shared" si="5"/>
        <v>26704.33475077913</v>
      </c>
      <c r="H23" s="16">
        <f t="shared" si="5"/>
        <v>29654.37184213963</v>
      </c>
      <c r="I23" s="16">
        <f t="shared" si="5"/>
        <v>29342.720252271451</v>
      </c>
    </row>
    <row r="24" spans="1:13" x14ac:dyDescent="0.5">
      <c r="C24" s="4"/>
      <c r="D24" s="4"/>
      <c r="E24" s="4"/>
      <c r="F24" s="4"/>
      <c r="G24" s="4"/>
      <c r="H24" s="4"/>
      <c r="I24" s="4"/>
      <c r="K24" s="29"/>
    </row>
    <row r="25" spans="1:13" x14ac:dyDescent="0.5">
      <c r="A25" s="1" t="s">
        <v>42</v>
      </c>
      <c r="C25" s="42">
        <v>29250</v>
      </c>
      <c r="D25" s="42"/>
      <c r="E25" s="18"/>
      <c r="F25" s="4"/>
      <c r="G25" s="4"/>
      <c r="H25" s="4"/>
      <c r="I25" s="4"/>
      <c r="J25" s="3"/>
    </row>
    <row r="26" spans="1:13" x14ac:dyDescent="0.5">
      <c r="A26" s="1" t="s">
        <v>46</v>
      </c>
      <c r="D26" s="29">
        <f>TREND(D31:D37,C31:C37,$B$7)</f>
        <v>30245.62594413801</v>
      </c>
      <c r="E26" s="18"/>
      <c r="F26" s="4"/>
      <c r="G26" s="4"/>
      <c r="H26" s="4"/>
      <c r="I26" s="4"/>
      <c r="J26" s="3"/>
    </row>
    <row r="27" spans="1:13" ht="14.4" thickBot="1" x14ac:dyDescent="0.55000000000000004">
      <c r="A27" s="30" t="s">
        <v>43</v>
      </c>
      <c r="B27" s="31"/>
      <c r="C27" s="32"/>
      <c r="D27" s="29">
        <f>122374*B7^-0.522</f>
        <v>28783.163520223065</v>
      </c>
      <c r="M27" s="8"/>
    </row>
    <row r="28" spans="1:13" ht="14.4" thickBot="1" x14ac:dyDescent="0.55000000000000004">
      <c r="A28" s="33" t="s">
        <v>44</v>
      </c>
      <c r="B28" s="6"/>
      <c r="C28" s="6"/>
      <c r="D28" s="41">
        <f>-15517.73*LN(B7)+72302</f>
        <v>29277.716807238081</v>
      </c>
    </row>
    <row r="29" spans="1:13" x14ac:dyDescent="0.5">
      <c r="D29" s="29"/>
    </row>
    <row r="30" spans="1:13" x14ac:dyDescent="0.5">
      <c r="A30" s="39" t="s">
        <v>29</v>
      </c>
      <c r="B30" s="9"/>
      <c r="C30" s="37" t="s">
        <v>27</v>
      </c>
      <c r="D30" s="38" t="s">
        <v>41</v>
      </c>
    </row>
    <row r="31" spans="1:13" x14ac:dyDescent="0.5">
      <c r="A31" s="1">
        <v>1</v>
      </c>
      <c r="C31" s="11">
        <f>C7</f>
        <v>12</v>
      </c>
      <c r="D31" s="4">
        <f>C21</f>
        <v>33646.666666666672</v>
      </c>
    </row>
    <row r="32" spans="1:13" x14ac:dyDescent="0.5">
      <c r="A32" s="1">
        <v>2</v>
      </c>
      <c r="C32" s="11">
        <f>D7</f>
        <v>10</v>
      </c>
      <c r="D32" s="4">
        <f>D21</f>
        <v>35759.659090909096</v>
      </c>
    </row>
    <row r="33" spans="1:16" x14ac:dyDescent="0.5">
      <c r="A33" s="1">
        <v>3</v>
      </c>
      <c r="C33" s="11">
        <f>E7</f>
        <v>16.25</v>
      </c>
      <c r="D33" s="4">
        <f>E21</f>
        <v>31507.384615384613</v>
      </c>
    </row>
    <row r="34" spans="1:16" x14ac:dyDescent="0.5">
      <c r="A34" s="1">
        <v>4</v>
      </c>
      <c r="C34" s="11">
        <f>F7</f>
        <v>18.181818181818183</v>
      </c>
      <c r="D34" s="4">
        <f>F21</f>
        <v>27638.820000000003</v>
      </c>
      <c r="O34" s="3"/>
    </row>
    <row r="35" spans="1:16" x14ac:dyDescent="0.5">
      <c r="A35" s="1">
        <v>5</v>
      </c>
      <c r="C35" s="11">
        <f>G7</f>
        <v>17.5</v>
      </c>
      <c r="D35" s="4">
        <f>G21</f>
        <v>25435.928571428576</v>
      </c>
      <c r="O35" s="12"/>
      <c r="P35" s="3"/>
    </row>
    <row r="36" spans="1:16" x14ac:dyDescent="0.5">
      <c r="A36" s="1">
        <v>6</v>
      </c>
      <c r="C36" s="11">
        <f>H7</f>
        <v>8.8235294117647065</v>
      </c>
      <c r="D36" s="4">
        <f>H21</f>
        <v>39009.226666666669</v>
      </c>
      <c r="O36" s="3"/>
    </row>
    <row r="37" spans="1:16" x14ac:dyDescent="0.5">
      <c r="A37" s="1">
        <v>7</v>
      </c>
      <c r="C37" s="11">
        <f>I7</f>
        <v>26.25</v>
      </c>
      <c r="D37" s="4">
        <f>I21</f>
        <v>21642.857142857141</v>
      </c>
      <c r="F37" s="13"/>
      <c r="G37" s="13"/>
      <c r="H37" s="13"/>
      <c r="I37" s="13"/>
    </row>
    <row r="38" spans="1:16" x14ac:dyDescent="0.5">
      <c r="F38" s="13"/>
    </row>
    <row r="39" spans="1:16" x14ac:dyDescent="0.5">
      <c r="J39" s="3" t="s">
        <v>34</v>
      </c>
    </row>
    <row r="40" spans="1:16" x14ac:dyDescent="0.5">
      <c r="J40" s="3" t="s">
        <v>47</v>
      </c>
    </row>
    <row r="41" spans="1:16" x14ac:dyDescent="0.5">
      <c r="J41" s="3" t="s">
        <v>48</v>
      </c>
    </row>
    <row r="42" spans="1:16" x14ac:dyDescent="0.5">
      <c r="J42" s="3" t="s">
        <v>37</v>
      </c>
    </row>
    <row r="43" spans="1:16" x14ac:dyDescent="0.5">
      <c r="J43" s="3" t="s">
        <v>40</v>
      </c>
    </row>
    <row r="44" spans="1:16" x14ac:dyDescent="0.5">
      <c r="J44" s="3" t="s">
        <v>36</v>
      </c>
    </row>
    <row r="45" spans="1:16" x14ac:dyDescent="0.5">
      <c r="D45" s="14"/>
    </row>
  </sheetData>
  <mergeCells count="2">
    <mergeCell ref="A2:I2"/>
    <mergeCell ref="C25:D25"/>
  </mergeCells>
  <pageMargins left="0.7" right="0.7" top="0.75" bottom="0.75" header="0.3" footer="0.3"/>
  <pageSetup orientation="portrait" horizontalDpi="0" verticalDpi="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8F6ABC95B52CD49B655E8362DA72639" ma:contentTypeVersion="23" ma:contentTypeDescription="Create a new document." ma:contentTypeScope="" ma:versionID="4552336fe36b1fa51883ef0c9a78c3a1">
  <xsd:schema xmlns:xsd="http://www.w3.org/2001/XMLSchema" xmlns:xs="http://www.w3.org/2001/XMLSchema" xmlns:p="http://schemas.microsoft.com/office/2006/metadata/properties" xmlns:ns2="a2d29686-8b73-4266-a2bb-da465849480e" xmlns:ns3="1f41c67c-6958-412f-b4cd-1797cbfd7423" xmlns:ns4="93c82491-19f4-41b7-a76d-bfd8a93602f2" targetNamespace="http://schemas.microsoft.com/office/2006/metadata/properties" ma:root="true" ma:fieldsID="384c2066522142dde22023c5387a578f" ns2:_="" ns3:_="" ns4:_="">
    <xsd:import namespace="a2d29686-8b73-4266-a2bb-da465849480e"/>
    <xsd:import namespace="1f41c67c-6958-412f-b4cd-1797cbfd7423"/>
    <xsd:import namespace="93c82491-19f4-41b7-a76d-bfd8a93602f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LengthInSeconds" minOccurs="0"/>
                <xsd:element ref="ns2:MediaServiceGenerationTime" minOccurs="0"/>
                <xsd:element ref="ns2:MediaServiceEventHashCode" minOccurs="0"/>
                <xsd:element ref="ns2:MediaServiceDateTaken" minOccurs="0"/>
                <xsd:element ref="ns2:oe62c2e1cff4471dbdfd26b31d9d5b9c" minOccurs="0"/>
                <xsd:element ref="ns3:TaxCatchAll" minOccurs="0"/>
                <xsd:element ref="ns3:f4a718d3fdfb413aaaa5a58ba80c0a23" minOccurs="0"/>
                <xsd:element ref="ns3:e5daaa231e3b440db4aac441221732a3" minOccurs="0"/>
                <xsd:element ref="ns2:MediaServiceOCR" minOccurs="0"/>
                <xsd:element ref="ns4:SharedWithUsers" minOccurs="0"/>
                <xsd:element ref="ns4:SharedWithDetail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d29686-8b73-4266-a2bb-da46584948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oe62c2e1cff4471dbdfd26b31d9d5b9c" ma:index="18" nillable="true" ma:taxonomy="true" ma:internalName="oe62c2e1cff4471dbdfd26b31d9d5b9c" ma:taxonomyFieldName="AIYear" ma:displayName="AIYear" ma:default="" ma:fieldId="{8e62c2e1-cff4-471d-bdfd-26b31d9d5b9c}" ma:sspId="029bdccc-b973-45e2-b049-e97e5d5f8870" ma:termSetId="0cf5d1ff-58d4-423d-b08a-f1c340ae9717" ma:anchorId="00000000-0000-0000-0000-000000000000" ma:open="false" ma:isKeyword="false">
      <xsd:complexType>
        <xsd:sequence>
          <xsd:element ref="pc:Terms" minOccurs="0" maxOccurs="1"/>
        </xsd:sequence>
      </xsd:complexType>
    </xsd:element>
    <xsd:element name="MediaServiceOCR" ma:index="24" nillable="true" ma:displayName="Extracted Text" ma:internalName="MediaServiceOCR" ma:readOnly="true">
      <xsd:simpleType>
        <xsd:restriction base="dms:Note">
          <xsd:maxLength value="255"/>
        </xsd:restriction>
      </xsd:simpleType>
    </xsd:element>
    <xsd:element name="lcf76f155ced4ddcb4097134ff3c332f" ma:index="28" nillable="true" ma:taxonomy="true" ma:internalName="lcf76f155ced4ddcb4097134ff3c332f" ma:taxonomyFieldName="MediaServiceImageTags" ma:displayName="Image Tags" ma:readOnly="false" ma:fieldId="{5cf76f15-5ced-4ddc-b409-7134ff3c332f}" ma:taxonomyMulti="true" ma:sspId="029bdccc-b973-45e2-b049-e97e5d5f887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f41c67c-6958-412f-b4cd-1797cbfd742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12a9943-385a-466b-a651-adc5544be4a5}" ma:internalName="TaxCatchAll" ma:showField="CatchAllData" ma:web="93c82491-19f4-41b7-a76d-bfd8a93602f2">
      <xsd:complexType>
        <xsd:complexContent>
          <xsd:extension base="dms:MultiChoiceLookup">
            <xsd:sequence>
              <xsd:element name="Value" type="dms:Lookup" maxOccurs="unbounded" minOccurs="0" nillable="true"/>
            </xsd:sequence>
          </xsd:extension>
        </xsd:complexContent>
      </xsd:complexType>
    </xsd:element>
    <xsd:element name="f4a718d3fdfb413aaaa5a58ba80c0a23" ma:index="21" nillable="true" ma:taxonomy="true" ma:internalName="f4a718d3fdfb413aaaa5a58ba80c0a23" ma:taxonomyFieldName="AIYear0" ma:displayName="AI Year" ma:default="" ma:fieldId="{f4a718d3-fdfb-413a-aaa5-a58ba80c0a23}" ma:sspId="029bdccc-b973-45e2-b049-e97e5d5f8870" ma:termSetId="0cf5d1ff-58d4-423d-b08a-f1c340ae9717" ma:anchorId="00000000-0000-0000-0000-000000000000" ma:open="false" ma:isKeyword="false">
      <xsd:complexType>
        <xsd:sequence>
          <xsd:element ref="pc:Terms" minOccurs="0" maxOccurs="1"/>
        </xsd:sequence>
      </xsd:complexType>
    </xsd:element>
    <xsd:element name="e5daaa231e3b440db4aac441221732a3" ma:index="23" nillable="true" ma:taxonomy="true" ma:internalName="e5daaa231e3b440db4aac441221732a3" ma:taxonomyFieldName="AI_x0020_Month" ma:displayName="AI Month" ma:default="" ma:fieldId="{e5daaa23-1e3b-440d-b4aa-c441221732a3}" ma:sspId="029bdccc-b973-45e2-b049-e97e5d5f8870" ma:termSetId="4e922461-25df-41d0-969b-683c27406bf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3c82491-19f4-41b7-a76d-bfd8a93602f2" elementFormDefault="qualified">
    <xsd:import namespace="http://schemas.microsoft.com/office/2006/documentManagement/types"/>
    <xsd:import namespace="http://schemas.microsoft.com/office/infopath/2007/PartnerControls"/>
    <xsd:element name="SharedWithUsers" ma:index="2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821790-1CBE-4975-92CD-F2AEA6B33764}"/>
</file>

<file path=customXml/itemProps2.xml><?xml version="1.0" encoding="utf-8"?>
<ds:datastoreItem xmlns:ds="http://schemas.openxmlformats.org/officeDocument/2006/customXml" ds:itemID="{FA38FE7A-D0EF-4D13-BBFF-AC082DB55F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Price per unit v Density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dc:creator>
  <cp:lastModifiedBy>gary</cp:lastModifiedBy>
  <cp:lastPrinted>2021-01-23T21:05:11Z</cp:lastPrinted>
  <dcterms:created xsi:type="dcterms:W3CDTF">2016-10-27T02:46:23Z</dcterms:created>
  <dcterms:modified xsi:type="dcterms:W3CDTF">2023-03-20T20:39:53Z</dcterms:modified>
</cp:coreProperties>
</file>